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nsolidado" sheetId="1" r:id="rId1"/>
  </sheets>
  <definedNames/>
  <calcPr fullCalcOnLoad="1"/>
</workbook>
</file>

<file path=xl/sharedStrings.xml><?xml version="1.0" encoding="utf-8"?>
<sst xmlns="http://schemas.openxmlformats.org/spreadsheetml/2006/main" count="83" uniqueCount="55">
  <si>
    <t>GRUPO DE REDES ACADÉMICAS ÁMBITO 5</t>
  </si>
  <si>
    <t>Nombre del Proyecto:</t>
  </si>
  <si>
    <t>Periodo de Implementación:</t>
  </si>
  <si>
    <t>No. DE LINEA</t>
  </si>
  <si>
    <t>DESCRIPCIÓN</t>
  </si>
  <si>
    <t>Cantidad de Unidades</t>
  </si>
  <si>
    <t>Unidad de Medida</t>
  </si>
  <si>
    <t>Tasa o valor  Unitario</t>
  </si>
  <si>
    <t>TOTAL FINANCIAMIENTO IUS</t>
  </si>
  <si>
    <t>APALANCAMIENTO</t>
  </si>
  <si>
    <t>total proyecto</t>
  </si>
  <si>
    <t>UNIVERSIDADES</t>
  </si>
  <si>
    <t>OTROS</t>
  </si>
  <si>
    <t>EFECTIVO</t>
  </si>
  <si>
    <t>ESPECIES</t>
  </si>
  <si>
    <t>Total Efectivo y Especies</t>
  </si>
  <si>
    <t>SALARIOS</t>
  </si>
  <si>
    <t>Nº Semanas</t>
  </si>
  <si>
    <t>H. x semana</t>
  </si>
  <si>
    <t>Horas totales</t>
  </si>
  <si>
    <t>UNITS</t>
  </si>
  <si>
    <t>UNIT COST</t>
  </si>
  <si>
    <t>horas</t>
  </si>
  <si>
    <t>BENEFICIOS</t>
  </si>
  <si>
    <t>TRANSPORTE Y VIATICOS</t>
  </si>
  <si>
    <t>3.1.1</t>
  </si>
  <si>
    <t>viajes</t>
  </si>
  <si>
    <t>3.1.2</t>
  </si>
  <si>
    <t>ASISTENCIA TÉCNICA</t>
  </si>
  <si>
    <t>EQUIPO Y MATERIALES</t>
  </si>
  <si>
    <t>Unidades</t>
  </si>
  <si>
    <t>TALLERES Y CAPACITACIONES</t>
  </si>
  <si>
    <t>Entrenamiento de investigadores</t>
  </si>
  <si>
    <t>6.1.1</t>
  </si>
  <si>
    <t>Curso</t>
  </si>
  <si>
    <t>6.1.2</t>
  </si>
  <si>
    <t>Boletos</t>
  </si>
  <si>
    <t>6.1.3</t>
  </si>
  <si>
    <t>Estadías</t>
  </si>
  <si>
    <t>Presentación de resultados congresos</t>
  </si>
  <si>
    <t>6.2.1</t>
  </si>
  <si>
    <t>Costos de congreso</t>
  </si>
  <si>
    <t>Conferencia</t>
  </si>
  <si>
    <t>6.2.2</t>
  </si>
  <si>
    <t>Costo de viaje</t>
  </si>
  <si>
    <t>6.2.3</t>
  </si>
  <si>
    <t>Alojamiento y manutención</t>
  </si>
  <si>
    <t>USO DE LABORATORIOS Y OTRAS INSTALACIONES</t>
  </si>
  <si>
    <t>TOTAL ANTES DE GASTOS DE ADMINISTRACIÓN</t>
  </si>
  <si>
    <t>GASTOS DE ADMINISTRACIÓN DE PROYECTOS</t>
  </si>
  <si>
    <t>TOTAL</t>
  </si>
  <si>
    <t>Fondos IUS</t>
  </si>
  <si>
    <t>IUS+EMPRESAS</t>
  </si>
  <si>
    <t>Nombre:</t>
  </si>
  <si>
    <t>Coordinador del Proyecto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</si>
</sst>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€-C0A];[RED]\-#,##0.00\ [$€-C0A]"/>
    <numFmt numFmtId="166" formatCode="&quot; $&quot;* #,##0.00\ ;&quot; $&quot;* \(#,##0.00\);&quot; $&quot;* \-#\ ;@\ "/>
    <numFmt numFmtId="167" formatCode="\$#,##0.00"/>
    <numFmt numFmtId="168" formatCode="\$#,##0\ ;[RED]&quot;($&quot;#,##0\)"/>
    <numFmt numFmtId="169" formatCode="\$#,##0.00\ ;[RED]&quot;($&quot;#,##0.00\)"/>
    <numFmt numFmtId="170" formatCode="[$$-409]#,##0.00;[RED]\-[$$-409]#,##0.00"/>
    <numFmt numFmtId="171" formatCode="000"/>
    <numFmt numFmtId="172" formatCode="* #,##0.00\ ;* \(#,##0.00\);* \-#\ ;@\ "/>
    <numFmt numFmtId="173" formatCode="0%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i/>
      <u val="single"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4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54"/>
      </right>
      <top style="thin">
        <color indexed="2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2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2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8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4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23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0" fillId="0" borderId="0" applyBorder="0" applyProtection="0">
      <alignment/>
    </xf>
    <xf numFmtId="164" fontId="2" fillId="0" borderId="0" applyNumberFormat="0" applyFill="0" applyBorder="0" applyProtection="0">
      <alignment/>
    </xf>
    <xf numFmtId="165" fontId="2" fillId="0" borderId="0" applyFill="0" applyBorder="0" applyProtection="0">
      <alignment/>
    </xf>
    <xf numFmtId="164" fontId="3" fillId="0" borderId="0" applyNumberFormat="0" applyFill="0" applyBorder="0" applyProtection="0">
      <alignment horizontal="center"/>
    </xf>
    <xf numFmtId="164" fontId="3" fillId="0" borderId="0" applyNumberFormat="0" applyFill="0" applyBorder="0" applyProtection="0">
      <alignment horizontal="center" textRotation="90"/>
    </xf>
    <xf numFmtId="166" fontId="0" fillId="0" borderId="0" applyBorder="0" applyProtection="0">
      <alignment/>
    </xf>
  </cellStyleXfs>
  <cellXfs count="99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7" fontId="4" fillId="0" borderId="0" xfId="24" applyNumberFormat="1" applyFont="1" applyBorder="1" applyProtection="1">
      <alignment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 horizontal="right"/>
    </xf>
    <xf numFmtId="164" fontId="9" fillId="0" borderId="0" xfId="0" applyFont="1" applyBorder="1" applyAlignment="1">
      <alignment horizontal="left"/>
    </xf>
    <xf numFmtId="164" fontId="9" fillId="0" borderId="0" xfId="0" applyFont="1" applyBorder="1" applyAlignment="1">
      <alignment horizontal="left" wrapText="1"/>
    </xf>
    <xf numFmtId="164" fontId="10" fillId="0" borderId="0" xfId="0" applyFont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2" fillId="2" borderId="4" xfId="0" applyFont="1" applyFill="1" applyBorder="1" applyAlignment="1">
      <alignment horizontal="center" vertical="center" wrapText="1"/>
    </xf>
    <xf numFmtId="164" fontId="12" fillId="2" borderId="5" xfId="0" applyFont="1" applyFill="1" applyBorder="1" applyAlignment="1">
      <alignment horizontal="center" vertical="center" wrapText="1"/>
    </xf>
    <xf numFmtId="167" fontId="11" fillId="2" borderId="2" xfId="0" applyNumberFormat="1" applyFont="1" applyFill="1" applyBorder="1" applyAlignment="1">
      <alignment horizontal="center" vertical="center" wrapText="1"/>
    </xf>
    <xf numFmtId="167" fontId="11" fillId="2" borderId="6" xfId="0" applyNumberFormat="1" applyFont="1" applyFill="1" applyBorder="1" applyAlignment="1">
      <alignment horizontal="center" vertical="center" wrapText="1"/>
    </xf>
    <xf numFmtId="167" fontId="8" fillId="3" borderId="7" xfId="0" applyNumberFormat="1" applyFont="1" applyFill="1" applyBorder="1" applyAlignment="1">
      <alignment horizontal="center" vertical="center" wrapText="1"/>
    </xf>
    <xf numFmtId="167" fontId="11" fillId="4" borderId="8" xfId="0" applyNumberFormat="1" applyFont="1" applyFill="1" applyBorder="1" applyAlignment="1">
      <alignment horizontal="center" vertical="center" wrapText="1"/>
    </xf>
    <xf numFmtId="164" fontId="10" fillId="2" borderId="0" xfId="0" applyFont="1" applyFill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11" fillId="2" borderId="9" xfId="0" applyFont="1" applyFill="1" applyBorder="1" applyAlignment="1">
      <alignment horizontal="center" vertical="center" wrapText="1"/>
    </xf>
    <xf numFmtId="167" fontId="11" fillId="3" borderId="10" xfId="0" applyNumberFormat="1" applyFont="1" applyFill="1" applyBorder="1" applyAlignment="1">
      <alignment horizontal="center" vertical="center" wrapText="1"/>
    </xf>
    <xf numFmtId="167" fontId="11" fillId="2" borderId="0" xfId="0" applyNumberFormat="1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7" fontId="11" fillId="3" borderId="12" xfId="0" applyNumberFormat="1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6" fillId="5" borderId="13" xfId="0" applyFont="1" applyFill="1" applyBorder="1" applyAlignment="1">
      <alignment horizontal="right"/>
    </xf>
    <xf numFmtId="164" fontId="6" fillId="5" borderId="6" xfId="0" applyFont="1" applyFill="1" applyBorder="1" applyAlignment="1">
      <alignment wrapText="1"/>
    </xf>
    <xf numFmtId="164" fontId="6" fillId="5" borderId="14" xfId="0" applyFont="1" applyFill="1" applyBorder="1" applyAlignment="1">
      <alignment horizontal="center" wrapText="1"/>
    </xf>
    <xf numFmtId="164" fontId="6" fillId="5" borderId="6" xfId="0" applyFont="1" applyFill="1" applyBorder="1" applyAlignment="1">
      <alignment horizontal="center" vertical="center"/>
    </xf>
    <xf numFmtId="167" fontId="6" fillId="5" borderId="6" xfId="0" applyNumberFormat="1" applyFont="1" applyFill="1" applyBorder="1" applyAlignment="1">
      <alignment horizontal="right" vertical="center"/>
    </xf>
    <xf numFmtId="167" fontId="6" fillId="5" borderId="14" xfId="0" applyNumberFormat="1" applyFont="1" applyFill="1" applyBorder="1" applyAlignment="1">
      <alignment horizontal="right" vertical="center"/>
    </xf>
    <xf numFmtId="167" fontId="6" fillId="4" borderId="15" xfId="0" applyNumberFormat="1" applyFont="1" applyFill="1" applyBorder="1" applyAlignment="1">
      <alignment vertical="center"/>
    </xf>
    <xf numFmtId="167" fontId="6" fillId="2" borderId="0" xfId="0" applyNumberFormat="1" applyFont="1" applyFill="1" applyBorder="1" applyAlignment="1">
      <alignment/>
    </xf>
    <xf numFmtId="164" fontId="13" fillId="0" borderId="16" xfId="0" applyFont="1" applyBorder="1" applyAlignment="1">
      <alignment horizontal="right"/>
    </xf>
    <xf numFmtId="164" fontId="13" fillId="0" borderId="6" xfId="0" applyFont="1" applyBorder="1" applyAlignment="1">
      <alignment/>
    </xf>
    <xf numFmtId="164" fontId="13" fillId="0" borderId="6" xfId="0" applyFont="1" applyBorder="1" applyAlignment="1">
      <alignment horizontal="left" vertical="center"/>
    </xf>
    <xf numFmtId="167" fontId="13" fillId="0" borderId="6" xfId="0" applyNumberFormat="1" applyFont="1" applyBorder="1" applyAlignment="1">
      <alignment/>
    </xf>
    <xf numFmtId="167" fontId="13" fillId="6" borderId="6" xfId="0" applyNumberFormat="1" applyFont="1" applyFill="1" applyBorder="1" applyAlignment="1">
      <alignment horizontal="right" vertical="center"/>
    </xf>
    <xf numFmtId="167" fontId="13" fillId="7" borderId="12" xfId="0" applyNumberFormat="1" applyFont="1" applyFill="1" applyBorder="1" applyAlignment="1">
      <alignment/>
    </xf>
    <xf numFmtId="167" fontId="13" fillId="7" borderId="6" xfId="0" applyNumberFormat="1" applyFont="1" applyFill="1" applyBorder="1" applyAlignment="1">
      <alignment/>
    </xf>
    <xf numFmtId="167" fontId="13" fillId="6" borderId="14" xfId="0" applyNumberFormat="1" applyFont="1" applyFill="1" applyBorder="1" applyAlignment="1">
      <alignment horizontal="right" vertical="center"/>
    </xf>
    <xf numFmtId="167" fontId="13" fillId="4" borderId="15" xfId="24" applyNumberFormat="1" applyFont="1" applyFill="1" applyBorder="1" applyAlignment="1" applyProtection="1">
      <alignment/>
      <protection/>
    </xf>
    <xf numFmtId="167" fontId="13" fillId="2" borderId="0" xfId="24" applyNumberFormat="1" applyFont="1" applyFill="1" applyBorder="1" applyAlignment="1" applyProtection="1">
      <alignment/>
      <protection/>
    </xf>
    <xf numFmtId="164" fontId="6" fillId="5" borderId="16" xfId="0" applyFont="1" applyFill="1" applyBorder="1" applyAlignment="1">
      <alignment horizontal="right"/>
    </xf>
    <xf numFmtId="164" fontId="13" fillId="0" borderId="6" xfId="0" applyFont="1" applyBorder="1" applyAlignment="1">
      <alignment horizontal="right" vertical="center"/>
    </xf>
    <xf numFmtId="168" fontId="13" fillId="0" borderId="6" xfId="0" applyNumberFormat="1" applyFont="1" applyBorder="1" applyAlignment="1">
      <alignment/>
    </xf>
    <xf numFmtId="169" fontId="13" fillId="0" borderId="6" xfId="0" applyNumberFormat="1" applyFont="1" applyBorder="1" applyAlignment="1">
      <alignment/>
    </xf>
    <xf numFmtId="164" fontId="13" fillId="0" borderId="0" xfId="0" applyFont="1" applyBorder="1" applyAlignment="1">
      <alignment/>
    </xf>
    <xf numFmtId="164" fontId="6" fillId="5" borderId="6" xfId="0" applyFont="1" applyFill="1" applyBorder="1" applyAlignment="1">
      <alignment horizontal="left" vertical="center"/>
    </xf>
    <xf numFmtId="167" fontId="6" fillId="5" borderId="6" xfId="0" applyNumberFormat="1" applyFont="1" applyFill="1" applyBorder="1" applyAlignment="1">
      <alignment horizontal="right"/>
    </xf>
    <xf numFmtId="167" fontId="6" fillId="5" borderId="6" xfId="0" applyNumberFormat="1" applyFont="1" applyFill="1" applyBorder="1" applyAlignment="1">
      <alignment/>
    </xf>
    <xf numFmtId="164" fontId="13" fillId="0" borderId="6" xfId="24" applyNumberFormat="1" applyFont="1" applyBorder="1" applyAlignment="1" applyProtection="1">
      <alignment horizontal="right"/>
      <protection/>
    </xf>
    <xf numFmtId="167" fontId="13" fillId="0" borderId="6" xfId="24" applyNumberFormat="1" applyFont="1" applyBorder="1" applyAlignment="1" applyProtection="1">
      <alignment horizontal="left"/>
      <protection/>
    </xf>
    <xf numFmtId="167" fontId="13" fillId="0" borderId="6" xfId="24" applyNumberFormat="1" applyFont="1" applyBorder="1" applyAlignment="1" applyProtection="1">
      <alignment/>
      <protection/>
    </xf>
    <xf numFmtId="167" fontId="13" fillId="7" borderId="17" xfId="0" applyNumberFormat="1" applyFont="1" applyFill="1" applyBorder="1" applyAlignment="1">
      <alignment/>
    </xf>
    <xf numFmtId="167" fontId="13" fillId="7" borderId="14" xfId="0" applyNumberFormat="1" applyFont="1" applyFill="1" applyBorder="1" applyAlignment="1">
      <alignment/>
    </xf>
    <xf numFmtId="164" fontId="13" fillId="0" borderId="18" xfId="0" applyFont="1" applyBorder="1" applyAlignment="1">
      <alignment horizontal="right"/>
    </xf>
    <xf numFmtId="164" fontId="13" fillId="0" borderId="7" xfId="0" applyFont="1" applyBorder="1" applyAlignment="1">
      <alignment/>
    </xf>
    <xf numFmtId="164" fontId="13" fillId="0" borderId="7" xfId="0" applyFont="1" applyBorder="1" applyAlignment="1">
      <alignment horizontal="right" vertical="center"/>
    </xf>
    <xf numFmtId="167" fontId="13" fillId="7" borderId="19" xfId="0" applyNumberFormat="1" applyFont="1" applyFill="1" applyBorder="1" applyAlignment="1">
      <alignment/>
    </xf>
    <xf numFmtId="167" fontId="13" fillId="4" borderId="20" xfId="24" applyNumberFormat="1" applyFont="1" applyFill="1" applyBorder="1" applyAlignment="1" applyProtection="1">
      <alignment/>
      <protection/>
    </xf>
    <xf numFmtId="164" fontId="6" fillId="2" borderId="21" xfId="0" applyFont="1" applyFill="1" applyBorder="1" applyAlignment="1">
      <alignment horizontal="center"/>
    </xf>
    <xf numFmtId="164" fontId="6" fillId="2" borderId="21" xfId="0" applyFont="1" applyFill="1" applyBorder="1" applyAlignment="1">
      <alignment wrapText="1"/>
    </xf>
    <xf numFmtId="164" fontId="6" fillId="2" borderId="21" xfId="0" applyFont="1" applyFill="1" applyBorder="1" applyAlignment="1">
      <alignment horizontal="center" vertical="center"/>
    </xf>
    <xf numFmtId="167" fontId="6" fillId="2" borderId="22" xfId="0" applyNumberFormat="1" applyFont="1" applyFill="1" applyBorder="1" applyAlignment="1">
      <alignment horizontal="right"/>
    </xf>
    <xf numFmtId="167" fontId="6" fillId="2" borderId="6" xfId="0" applyNumberFormat="1" applyFont="1" applyFill="1" applyBorder="1" applyAlignment="1">
      <alignment horizontal="right" vertical="center"/>
    </xf>
    <xf numFmtId="167" fontId="6" fillId="4" borderId="15" xfId="0" applyNumberFormat="1" applyFont="1" applyFill="1" applyBorder="1" applyAlignment="1">
      <alignment/>
    </xf>
    <xf numFmtId="167" fontId="6" fillId="2" borderId="0" xfId="0" applyNumberFormat="1" applyFont="1" applyFill="1" applyBorder="1" applyAlignment="1">
      <alignment horizontal="right" vertical="center"/>
    </xf>
    <xf numFmtId="164" fontId="13" fillId="0" borderId="23" xfId="0" applyFont="1" applyBorder="1" applyAlignment="1">
      <alignment horizontal="right"/>
    </xf>
    <xf numFmtId="164" fontId="13" fillId="0" borderId="0" xfId="0" applyFont="1" applyBorder="1" applyAlignment="1">
      <alignment horizontal="right"/>
    </xf>
    <xf numFmtId="164" fontId="13" fillId="0" borderId="24" xfId="0" applyFont="1" applyBorder="1" applyAlignment="1">
      <alignment horizontal="right"/>
    </xf>
    <xf numFmtId="164" fontId="13" fillId="2" borderId="0" xfId="0" applyFont="1" applyFill="1" applyBorder="1" applyAlignment="1">
      <alignment horizontal="right"/>
    </xf>
    <xf numFmtId="164" fontId="6" fillId="5" borderId="21" xfId="0" applyFont="1" applyFill="1" applyBorder="1" applyAlignment="1">
      <alignment horizontal="right"/>
    </xf>
    <xf numFmtId="164" fontId="6" fillId="5" borderId="21" xfId="0" applyFont="1" applyFill="1" applyBorder="1" applyAlignment="1">
      <alignment wrapText="1"/>
    </xf>
    <xf numFmtId="164" fontId="6" fillId="5" borderId="21" xfId="0" applyFont="1" applyFill="1" applyBorder="1" applyAlignment="1">
      <alignment horizontal="center" vertical="center"/>
    </xf>
    <xf numFmtId="164" fontId="6" fillId="5" borderId="21" xfId="0" applyFont="1" applyFill="1" applyBorder="1" applyAlignment="1">
      <alignment horizontal="left" vertical="center"/>
    </xf>
    <xf numFmtId="167" fontId="6" fillId="5" borderId="21" xfId="0" applyNumberFormat="1" applyFont="1" applyFill="1" applyBorder="1" applyAlignment="1">
      <alignment/>
    </xf>
    <xf numFmtId="167" fontId="6" fillId="5" borderId="21" xfId="0" applyNumberFormat="1" applyFont="1" applyFill="1" applyBorder="1" applyAlignment="1">
      <alignment horizontal="right" vertical="center"/>
    </xf>
    <xf numFmtId="167" fontId="6" fillId="4" borderId="21" xfId="0" applyNumberFormat="1" applyFont="1" applyFill="1" applyBorder="1" applyAlignment="1">
      <alignment/>
    </xf>
    <xf numFmtId="164" fontId="6" fillId="2" borderId="25" xfId="0" applyFont="1" applyFill="1" applyBorder="1" applyAlignment="1">
      <alignment horizontal="center"/>
    </xf>
    <xf numFmtId="164" fontId="6" fillId="2" borderId="26" xfId="0" applyFont="1" applyFill="1" applyBorder="1" applyAlignment="1">
      <alignment wrapText="1"/>
    </xf>
    <xf numFmtId="164" fontId="6" fillId="2" borderId="26" xfId="0" applyFont="1" applyFill="1" applyBorder="1" applyAlignment="1">
      <alignment horizontal="center" vertical="center"/>
    </xf>
    <xf numFmtId="167" fontId="6" fillId="2" borderId="26" xfId="0" applyNumberFormat="1" applyFont="1" applyFill="1" applyBorder="1" applyAlignment="1">
      <alignment horizontal="right"/>
    </xf>
    <xf numFmtId="167" fontId="6" fillId="2" borderId="27" xfId="0" applyNumberFormat="1" applyFont="1" applyFill="1" applyBorder="1" applyAlignment="1">
      <alignment horizontal="right" vertical="center"/>
    </xf>
    <xf numFmtId="167" fontId="6" fillId="4" borderId="28" xfId="0" applyNumberFormat="1" applyFont="1" applyFill="1" applyBorder="1" applyAlignment="1">
      <alignment horizontal="right" vertical="center"/>
    </xf>
    <xf numFmtId="167" fontId="14" fillId="0" borderId="0" xfId="24" applyNumberFormat="1" applyFont="1" applyBorder="1" applyAlignment="1" applyProtection="1">
      <alignment/>
      <protection/>
    </xf>
    <xf numFmtId="170" fontId="14" fillId="0" borderId="0" xfId="24" applyNumberFormat="1" applyFont="1" applyBorder="1" applyAlignment="1" applyProtection="1">
      <alignment horizontal="center"/>
      <protection/>
    </xf>
    <xf numFmtId="171" fontId="14" fillId="0" borderId="0" xfId="24" applyNumberFormat="1" applyFont="1" applyBorder="1" applyAlignment="1" applyProtection="1">
      <alignment horizontal="center"/>
      <protection/>
    </xf>
    <xf numFmtId="164" fontId="4" fillId="8" borderId="0" xfId="0" applyFont="1" applyFill="1" applyAlignment="1">
      <alignment horizontal="center"/>
    </xf>
    <xf numFmtId="172" fontId="4" fillId="0" borderId="0" xfId="24" applyNumberFormat="1" applyFont="1" applyBorder="1" applyAlignment="1" applyProtection="1">
      <alignment/>
      <protection/>
    </xf>
    <xf numFmtId="173" fontId="15" fillId="0" borderId="0" xfId="19" applyFont="1" applyBorder="1" applyAlignment="1" applyProtection="1">
      <alignment horizontal="center"/>
      <protection/>
    </xf>
    <xf numFmtId="164" fontId="9" fillId="0" borderId="0" xfId="0" applyFont="1" applyAlignment="1">
      <alignment/>
    </xf>
    <xf numFmtId="164" fontId="8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" xfId="22"/>
    <cellStyle name="Título1" xfId="23"/>
    <cellStyle name="Excel Built-in Explanatory Tex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4F81BD"/>
      <rgbColor rgb="0095B3D7"/>
      <rgbColor rgb="00993366"/>
      <rgbColor rgb="00EEECE1"/>
      <rgbColor rgb="00DCE6F2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352425</xdr:colOff>
      <xdr:row>0</xdr:row>
      <xdr:rowOff>47625</xdr:rowOff>
    </xdr:from>
    <xdr:to>
      <xdr:col>1</xdr:col>
      <xdr:colOff>676275</xdr:colOff>
      <xdr:row>3</xdr:row>
      <xdr:rowOff>123825</xdr:rowOff>
    </xdr:to>
    <xdr:pic>
      <xdr:nvPicPr>
        <xdr:cNvPr id="1" name="For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12001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showGridLines="0" tabSelected="1" view="pageBreakPreview" zoomScaleSheetLayoutView="100" workbookViewId="0" topLeftCell="A41">
      <selection activeCell="B64" sqref="B64"/>
    </sheetView>
  </sheetViews>
  <sheetFormatPr defaultColWidth="9.140625" defaultRowHeight="15" outlineLevelRow="1"/>
  <cols>
    <col min="1" max="1" width="13.140625" style="1" customWidth="1"/>
    <col min="2" max="2" width="10.57421875" style="1" customWidth="1"/>
    <col min="3" max="3" width="60.57421875" style="1" customWidth="1"/>
    <col min="4" max="6" width="9.140625" style="1" hidden="1" customWidth="1"/>
    <col min="7" max="9" width="14.8515625" style="2" customWidth="1"/>
    <col min="10" max="17" width="14.8515625" style="3" customWidth="1"/>
    <col min="18" max="18" width="0.9921875" style="3" customWidth="1"/>
    <col min="19" max="16384" width="9.7109375" style="1" customWidth="1"/>
  </cols>
  <sheetData>
    <row r="1" spans="1:256" ht="31.5">
      <c r="A1"/>
      <c r="B1"/>
      <c r="C1" s="4" t="s">
        <v>0</v>
      </c>
      <c r="D1" s="4"/>
      <c r="E1" s="4"/>
      <c r="F1" s="4"/>
      <c r="G1" s="5"/>
      <c r="H1" s="5"/>
      <c r="I1" s="5"/>
      <c r="J1" s="5"/>
      <c r="K1" s="5"/>
      <c r="L1" s="5"/>
      <c r="M1" s="6"/>
      <c r="N1" s="5"/>
      <c r="O1" s="5"/>
      <c r="P1" s="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 customHeight="1">
      <c r="A2"/>
      <c r="B2"/>
      <c r="C2" s="7"/>
      <c r="D2" s="7"/>
      <c r="E2" s="7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8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>
      <c r="A3"/>
      <c r="B3" s="9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9"/>
      <c r="C4" s="10" t="s">
        <v>1</v>
      </c>
      <c r="D4" s="10"/>
      <c r="E4" s="10"/>
      <c r="F4" s="10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1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/>
      <c r="B5" s="9"/>
      <c r="C5" s="10" t="s">
        <v>2</v>
      </c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.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18" s="13" customFormat="1" ht="13.5" customHeight="1">
      <c r="B7" s="14" t="s">
        <v>3</v>
      </c>
      <c r="C7" s="15" t="s">
        <v>4</v>
      </c>
      <c r="D7" s="16"/>
      <c r="E7" s="16"/>
      <c r="F7" s="16"/>
      <c r="G7" s="17" t="s">
        <v>5</v>
      </c>
      <c r="H7" s="18" t="s">
        <v>6</v>
      </c>
      <c r="I7" s="19" t="s">
        <v>7</v>
      </c>
      <c r="J7" s="20" t="s">
        <v>8</v>
      </c>
      <c r="K7" s="21" t="s">
        <v>9</v>
      </c>
      <c r="L7" s="21"/>
      <c r="M7" s="21"/>
      <c r="N7" s="21" t="s">
        <v>9</v>
      </c>
      <c r="O7" s="21"/>
      <c r="P7" s="21"/>
      <c r="Q7" s="22" t="s">
        <v>10</v>
      </c>
      <c r="R7" s="23"/>
    </row>
    <row r="8" spans="2:18" s="24" customFormat="1" ht="24" customHeight="1">
      <c r="B8" s="14"/>
      <c r="C8" s="15"/>
      <c r="D8" s="25"/>
      <c r="E8" s="25"/>
      <c r="F8" s="25"/>
      <c r="G8" s="17"/>
      <c r="H8" s="18"/>
      <c r="I8" s="19"/>
      <c r="J8" s="19"/>
      <c r="K8" s="26" t="s">
        <v>11</v>
      </c>
      <c r="L8" s="26"/>
      <c r="M8" s="26"/>
      <c r="N8" s="26" t="s">
        <v>12</v>
      </c>
      <c r="O8" s="26"/>
      <c r="P8" s="26"/>
      <c r="Q8" s="22"/>
      <c r="R8" s="27"/>
    </row>
    <row r="9" spans="1:256" ht="24">
      <c r="A9" s="24"/>
      <c r="B9" s="14"/>
      <c r="C9" s="15"/>
      <c r="D9" s="28"/>
      <c r="E9" s="28"/>
      <c r="F9" s="28"/>
      <c r="G9" s="17"/>
      <c r="H9" s="18"/>
      <c r="I9" s="19"/>
      <c r="J9" s="19"/>
      <c r="K9" s="29" t="s">
        <v>13</v>
      </c>
      <c r="L9" s="26" t="s">
        <v>14</v>
      </c>
      <c r="M9" s="26" t="s">
        <v>15</v>
      </c>
      <c r="N9" s="29" t="s">
        <v>13</v>
      </c>
      <c r="O9" s="26" t="s">
        <v>14</v>
      </c>
      <c r="P9" s="26" t="s">
        <v>15</v>
      </c>
      <c r="Q9" s="22"/>
      <c r="R9" s="27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18" s="30" customFormat="1" ht="26.25" customHeight="1">
      <c r="B10" s="31">
        <v>1</v>
      </c>
      <c r="C10" s="32" t="s">
        <v>16</v>
      </c>
      <c r="D10" s="33" t="s">
        <v>17</v>
      </c>
      <c r="E10" s="33" t="s">
        <v>18</v>
      </c>
      <c r="F10" s="33" t="s">
        <v>19</v>
      </c>
      <c r="G10" s="34" t="s">
        <v>20</v>
      </c>
      <c r="H10" s="34"/>
      <c r="I10" s="34" t="s">
        <v>21</v>
      </c>
      <c r="J10" s="35">
        <f>SUM(J11:J14)</f>
        <v>0</v>
      </c>
      <c r="K10" s="35">
        <f>SUM(K11:K14)</f>
        <v>0</v>
      </c>
      <c r="L10" s="35">
        <f>SUM(L11:L14)</f>
        <v>3222.5</v>
      </c>
      <c r="M10" s="36">
        <f>+K10+L10</f>
        <v>3222.5</v>
      </c>
      <c r="N10" s="35">
        <f>SUM(N11:N14)</f>
        <v>0</v>
      </c>
      <c r="O10" s="35">
        <f>SUM(O11:O14)</f>
        <v>0</v>
      </c>
      <c r="P10" s="36">
        <f>+N10+O10</f>
        <v>0</v>
      </c>
      <c r="Q10" s="37">
        <f>+M10+J10+P10</f>
        <v>3222.5</v>
      </c>
      <c r="R10" s="38"/>
    </row>
    <row r="11" spans="1:256" ht="17.25">
      <c r="A11" s="30"/>
      <c r="B11" s="39">
        <v>1.1</v>
      </c>
      <c r="C11" s="40"/>
      <c r="D11" s="40">
        <v>52</v>
      </c>
      <c r="E11" s="40">
        <v>33</v>
      </c>
      <c r="F11" s="40">
        <f aca="true" t="shared" si="0" ref="F11:F14">D11*E11</f>
        <v>1716</v>
      </c>
      <c r="G11" s="40">
        <v>140</v>
      </c>
      <c r="H11" s="41" t="s">
        <v>22</v>
      </c>
      <c r="I11" s="42">
        <v>7.21</v>
      </c>
      <c r="J11" s="43"/>
      <c r="K11" s="44"/>
      <c r="L11" s="45">
        <f aca="true" t="shared" si="1" ref="L11:L14">G11*I11</f>
        <v>1009.4</v>
      </c>
      <c r="M11" s="43"/>
      <c r="N11" s="44"/>
      <c r="O11" s="45"/>
      <c r="P11" s="46"/>
      <c r="Q11" s="47"/>
      <c r="R11" s="48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7.25">
      <c r="A12" s="30"/>
      <c r="B12" s="39">
        <v>1.2</v>
      </c>
      <c r="C12" s="40"/>
      <c r="D12" s="40">
        <v>52</v>
      </c>
      <c r="E12" s="40">
        <v>33</v>
      </c>
      <c r="F12" s="40">
        <f t="shared" si="0"/>
        <v>1716</v>
      </c>
      <c r="G12" s="40">
        <v>120</v>
      </c>
      <c r="H12" s="41" t="s">
        <v>22</v>
      </c>
      <c r="I12" s="42">
        <v>4.39</v>
      </c>
      <c r="J12" s="43"/>
      <c r="K12" s="44"/>
      <c r="L12" s="45">
        <f t="shared" si="1"/>
        <v>526.8</v>
      </c>
      <c r="M12" s="43"/>
      <c r="N12" s="44"/>
      <c r="O12" s="45"/>
      <c r="P12" s="46"/>
      <c r="Q12" s="47"/>
      <c r="R12" s="48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>
      <c r="A13" s="30"/>
      <c r="B13" s="39">
        <v>1.3</v>
      </c>
      <c r="C13" s="40"/>
      <c r="D13" s="40">
        <v>52</v>
      </c>
      <c r="E13" s="40">
        <v>33</v>
      </c>
      <c r="F13" s="40">
        <f t="shared" si="0"/>
        <v>1716</v>
      </c>
      <c r="G13" s="40">
        <v>210</v>
      </c>
      <c r="H13" s="41" t="s">
        <v>22</v>
      </c>
      <c r="I13" s="42">
        <v>8.03</v>
      </c>
      <c r="J13" s="43"/>
      <c r="K13" s="44"/>
      <c r="L13" s="45">
        <f t="shared" si="1"/>
        <v>1686.3</v>
      </c>
      <c r="M13" s="43"/>
      <c r="N13" s="44"/>
      <c r="O13" s="45"/>
      <c r="P13" s="46"/>
      <c r="Q13" s="47"/>
      <c r="R13" s="48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7.25">
      <c r="A14" s="30"/>
      <c r="B14" s="39">
        <v>1.4</v>
      </c>
      <c r="C14" s="40"/>
      <c r="D14" s="40">
        <v>52</v>
      </c>
      <c r="E14" s="40">
        <v>33</v>
      </c>
      <c r="F14" s="40">
        <f t="shared" si="0"/>
        <v>1716</v>
      </c>
      <c r="G14" s="40">
        <v>0</v>
      </c>
      <c r="H14" s="41" t="s">
        <v>22</v>
      </c>
      <c r="I14" s="42">
        <v>3.87</v>
      </c>
      <c r="J14" s="43"/>
      <c r="K14" s="44"/>
      <c r="L14" s="45">
        <f t="shared" si="1"/>
        <v>0</v>
      </c>
      <c r="M14" s="43"/>
      <c r="N14" s="44"/>
      <c r="O14" s="45"/>
      <c r="P14" s="46"/>
      <c r="Q14" s="47"/>
      <c r="R14" s="48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>
      <c r="A15" s="30"/>
      <c r="B15" s="31">
        <v>2</v>
      </c>
      <c r="C15" s="32" t="s">
        <v>23</v>
      </c>
      <c r="D15" s="32"/>
      <c r="E15" s="32"/>
      <c r="F15" s="32"/>
      <c r="G15" s="34"/>
      <c r="H15" s="34"/>
      <c r="I15" s="34"/>
      <c r="J15" s="35">
        <f>SUM(J16:J19)</f>
        <v>0</v>
      </c>
      <c r="K15" s="35">
        <f>SUM(K16:K19)</f>
        <v>0</v>
      </c>
      <c r="L15" s="35">
        <f>SUM(L16:L19)</f>
        <v>900.04425</v>
      </c>
      <c r="M15" s="36">
        <f>+K15+L15</f>
        <v>900.04425</v>
      </c>
      <c r="N15" s="35">
        <f>SUM(N16:N19)</f>
        <v>0</v>
      </c>
      <c r="O15" s="35">
        <f>SUM(O16:O19)</f>
        <v>0</v>
      </c>
      <c r="P15" s="36">
        <f>+N15+O15</f>
        <v>0</v>
      </c>
      <c r="Q15" s="37">
        <f>+M15+J15+P15</f>
        <v>900.04425</v>
      </c>
      <c r="R15" s="38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7.25">
      <c r="A16" s="30"/>
      <c r="B16" s="39">
        <v>2.1</v>
      </c>
      <c r="C16" s="40"/>
      <c r="D16" s="40">
        <v>52</v>
      </c>
      <c r="E16" s="40">
        <v>33</v>
      </c>
      <c r="F16" s="40">
        <f aca="true" t="shared" si="2" ref="F16:F19">D16*E16</f>
        <v>1716</v>
      </c>
      <c r="G16" s="40">
        <f aca="true" t="shared" si="3" ref="G16:G19">G11*1</f>
        <v>140</v>
      </c>
      <c r="H16" s="41" t="s">
        <v>22</v>
      </c>
      <c r="I16" s="42">
        <f aca="true" t="shared" si="4" ref="I16:I18">I11*0.2793</f>
        <v>2.013753</v>
      </c>
      <c r="J16" s="43"/>
      <c r="K16" s="44"/>
      <c r="L16" s="45">
        <f aca="true" t="shared" si="5" ref="L16:L19">G16*I16</f>
        <v>281.92542</v>
      </c>
      <c r="M16" s="43"/>
      <c r="N16" s="44"/>
      <c r="O16" s="45"/>
      <c r="P16" s="46"/>
      <c r="Q16" s="47"/>
      <c r="R16" s="48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7.25">
      <c r="A17" s="30"/>
      <c r="B17" s="39">
        <v>2.2</v>
      </c>
      <c r="C17" s="40"/>
      <c r="D17" s="40">
        <v>52</v>
      </c>
      <c r="E17" s="40">
        <v>33</v>
      </c>
      <c r="F17" s="40">
        <f t="shared" si="2"/>
        <v>1716</v>
      </c>
      <c r="G17" s="40">
        <f t="shared" si="3"/>
        <v>120</v>
      </c>
      <c r="H17" s="41" t="s">
        <v>22</v>
      </c>
      <c r="I17" s="42">
        <f t="shared" si="4"/>
        <v>1.226127</v>
      </c>
      <c r="J17" s="43"/>
      <c r="K17" s="44"/>
      <c r="L17" s="45">
        <f t="shared" si="5"/>
        <v>147.13524</v>
      </c>
      <c r="M17" s="43"/>
      <c r="N17" s="44"/>
      <c r="O17" s="45"/>
      <c r="P17" s="46"/>
      <c r="Q17" s="47"/>
      <c r="R17" s="4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7.25">
      <c r="A18" s="30"/>
      <c r="B18" s="39">
        <v>2.3</v>
      </c>
      <c r="C18" s="40"/>
      <c r="D18" s="40">
        <v>52</v>
      </c>
      <c r="E18" s="40">
        <v>33</v>
      </c>
      <c r="F18" s="40">
        <f t="shared" si="2"/>
        <v>1716</v>
      </c>
      <c r="G18" s="40">
        <f t="shared" si="3"/>
        <v>210</v>
      </c>
      <c r="H18" s="41" t="s">
        <v>22</v>
      </c>
      <c r="I18" s="42">
        <f t="shared" si="4"/>
        <v>2.242779</v>
      </c>
      <c r="J18" s="43"/>
      <c r="K18" s="44"/>
      <c r="L18" s="45">
        <f t="shared" si="5"/>
        <v>470.98359</v>
      </c>
      <c r="M18" s="43"/>
      <c r="N18" s="44"/>
      <c r="O18" s="45"/>
      <c r="P18" s="46"/>
      <c r="Q18" s="47"/>
      <c r="R18" s="4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7.25">
      <c r="A19" s="30"/>
      <c r="B19" s="39">
        <v>2.4</v>
      </c>
      <c r="C19" s="40"/>
      <c r="D19" s="40">
        <v>52</v>
      </c>
      <c r="E19" s="40">
        <v>33</v>
      </c>
      <c r="F19" s="40">
        <f t="shared" si="2"/>
        <v>1716</v>
      </c>
      <c r="G19" s="40">
        <f t="shared" si="3"/>
        <v>0</v>
      </c>
      <c r="H19" s="41" t="s">
        <v>22</v>
      </c>
      <c r="I19" s="42">
        <v>3.87</v>
      </c>
      <c r="J19" s="43"/>
      <c r="K19" s="44"/>
      <c r="L19" s="45">
        <f t="shared" si="5"/>
        <v>0</v>
      </c>
      <c r="M19" s="43"/>
      <c r="N19" s="44"/>
      <c r="O19" s="45"/>
      <c r="P19" s="46"/>
      <c r="Q19" s="47"/>
      <c r="R19" s="48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.75">
      <c r="A20" s="30"/>
      <c r="B20" s="49">
        <v>3</v>
      </c>
      <c r="C20" s="32" t="s">
        <v>24</v>
      </c>
      <c r="D20" s="32"/>
      <c r="E20" s="32"/>
      <c r="F20" s="32"/>
      <c r="G20" s="34"/>
      <c r="H20" s="34"/>
      <c r="I20" s="34"/>
      <c r="J20" s="35">
        <f>SUM(J21:J23)</f>
        <v>0</v>
      </c>
      <c r="K20" s="35">
        <f>SUM(K21:K23)</f>
        <v>0</v>
      </c>
      <c r="L20" s="35">
        <f>SUM(L21:L23)</f>
        <v>0</v>
      </c>
      <c r="M20" s="36">
        <f>+K20+L20</f>
        <v>0</v>
      </c>
      <c r="N20" s="35">
        <f>SUM(N21:N23)</f>
        <v>0</v>
      </c>
      <c r="O20" s="35">
        <f>SUM(O21:O23)</f>
        <v>0</v>
      </c>
      <c r="P20" s="36">
        <f>+N20+O20</f>
        <v>0</v>
      </c>
      <c r="Q20" s="37">
        <f>+M20+J20+P20</f>
        <v>0</v>
      </c>
      <c r="R20" s="38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7.25">
      <c r="A21" s="30"/>
      <c r="B21" s="39">
        <v>3.1</v>
      </c>
      <c r="C21" s="40"/>
      <c r="D21" s="40"/>
      <c r="E21" s="40"/>
      <c r="F21" s="40"/>
      <c r="G21" s="50"/>
      <c r="H21" s="41"/>
      <c r="I21" s="51"/>
      <c r="J21" s="43"/>
      <c r="K21" s="45"/>
      <c r="L21" s="45"/>
      <c r="M21" s="46"/>
      <c r="N21" s="45"/>
      <c r="O21" s="45"/>
      <c r="P21" s="46"/>
      <c r="Q21" s="47"/>
      <c r="R21" s="38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7.25">
      <c r="A22" s="30"/>
      <c r="B22" s="39" t="s">
        <v>25</v>
      </c>
      <c r="C22" s="40"/>
      <c r="D22" s="40"/>
      <c r="E22" s="40"/>
      <c r="F22" s="40"/>
      <c r="G22" s="50">
        <v>0</v>
      </c>
      <c r="H22" s="41" t="s">
        <v>26</v>
      </c>
      <c r="I22" s="52">
        <v>25</v>
      </c>
      <c r="J22" s="43"/>
      <c r="K22" s="45">
        <f aca="true" t="shared" si="6" ref="K22:K23">G22*I22</f>
        <v>0</v>
      </c>
      <c r="L22" s="45"/>
      <c r="M22" s="46"/>
      <c r="N22" s="45"/>
      <c r="O22" s="45"/>
      <c r="P22" s="46"/>
      <c r="Q22" s="47"/>
      <c r="R22" s="38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7.25">
      <c r="A23" s="30"/>
      <c r="B23" s="39" t="s">
        <v>27</v>
      </c>
      <c r="C23" s="40"/>
      <c r="D23" s="40"/>
      <c r="E23" s="40"/>
      <c r="F23" s="40"/>
      <c r="G23" s="50">
        <v>0</v>
      </c>
      <c r="H23" s="41" t="s">
        <v>26</v>
      </c>
      <c r="I23" s="52">
        <v>25</v>
      </c>
      <c r="J23" s="43"/>
      <c r="K23" s="45">
        <f t="shared" si="6"/>
        <v>0</v>
      </c>
      <c r="L23" s="45"/>
      <c r="M23" s="46"/>
      <c r="N23" s="45"/>
      <c r="O23" s="45"/>
      <c r="P23" s="46"/>
      <c r="Q23" s="47"/>
      <c r="R23" s="38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18" s="53" customFormat="1" ht="17.25">
      <c r="B24" s="49">
        <v>4</v>
      </c>
      <c r="C24" s="32" t="s">
        <v>28</v>
      </c>
      <c r="D24" s="32"/>
      <c r="E24" s="32"/>
      <c r="F24" s="32"/>
      <c r="G24" s="34"/>
      <c r="H24" s="54"/>
      <c r="I24" s="55"/>
      <c r="J24" s="35">
        <f>SUM(J25:J27)</f>
        <v>0</v>
      </c>
      <c r="K24" s="35">
        <f>SUM(K25:K27)</f>
        <v>0</v>
      </c>
      <c r="L24" s="35">
        <f>SUM(L25:L27)</f>
        <v>0</v>
      </c>
      <c r="M24" s="36">
        <f>+K24+L24</f>
        <v>0</v>
      </c>
      <c r="N24" s="35">
        <f>SUM(N25:N27)</f>
        <v>0</v>
      </c>
      <c r="O24" s="35">
        <f>SUM(O25:O27)</f>
        <v>0</v>
      </c>
      <c r="P24" s="36">
        <f>+N24+O24</f>
        <v>0</v>
      </c>
      <c r="Q24" s="37">
        <f>+M24+J24+P24</f>
        <v>0</v>
      </c>
      <c r="R24" s="38"/>
    </row>
    <row r="25" spans="2:18" s="30" customFormat="1" ht="17.25">
      <c r="B25" s="39">
        <v>4.1</v>
      </c>
      <c r="C25" s="40"/>
      <c r="D25" s="40">
        <v>52</v>
      </c>
      <c r="E25" s="40">
        <v>33</v>
      </c>
      <c r="F25" s="40">
        <f>D25*E25</f>
        <v>1716</v>
      </c>
      <c r="G25" s="40">
        <v>0</v>
      </c>
      <c r="H25" s="41" t="s">
        <v>22</v>
      </c>
      <c r="I25" s="42">
        <v>6.66</v>
      </c>
      <c r="J25" s="43"/>
      <c r="K25" s="44"/>
      <c r="L25" s="45"/>
      <c r="M25" s="43"/>
      <c r="N25" s="44"/>
      <c r="O25" s="45">
        <f aca="true" t="shared" si="7" ref="O25:O27">G25*I25</f>
        <v>0</v>
      </c>
      <c r="P25" s="46"/>
      <c r="Q25" s="47"/>
      <c r="R25" s="48"/>
    </row>
    <row r="26" spans="2:18" s="30" customFormat="1" ht="17.25">
      <c r="B26" s="39">
        <v>4.2</v>
      </c>
      <c r="C26" s="40"/>
      <c r="D26" s="40"/>
      <c r="E26" s="40"/>
      <c r="F26" s="40"/>
      <c r="G26" s="40">
        <v>0</v>
      </c>
      <c r="H26" s="41" t="s">
        <v>22</v>
      </c>
      <c r="I26" s="42">
        <v>20</v>
      </c>
      <c r="J26" s="43"/>
      <c r="K26" s="44"/>
      <c r="L26" s="45"/>
      <c r="M26" s="43"/>
      <c r="N26" s="44"/>
      <c r="O26" s="45">
        <f t="shared" si="7"/>
        <v>0</v>
      </c>
      <c r="P26" s="46"/>
      <c r="Q26" s="47"/>
      <c r="R26" s="48"/>
    </row>
    <row r="27" spans="2:18" s="30" customFormat="1" ht="17.25">
      <c r="B27" s="39">
        <v>4.3</v>
      </c>
      <c r="C27" s="40"/>
      <c r="D27" s="40">
        <v>52</v>
      </c>
      <c r="E27" s="40">
        <v>33</v>
      </c>
      <c r="F27" s="40">
        <f>D27*E27</f>
        <v>1716</v>
      </c>
      <c r="G27" s="40">
        <v>0</v>
      </c>
      <c r="H27" s="41" t="s">
        <v>22</v>
      </c>
      <c r="I27" s="42">
        <v>80</v>
      </c>
      <c r="J27" s="43"/>
      <c r="K27" s="44"/>
      <c r="L27" s="45"/>
      <c r="M27" s="43"/>
      <c r="N27" s="44"/>
      <c r="O27" s="45">
        <f t="shared" si="7"/>
        <v>0</v>
      </c>
      <c r="P27" s="46"/>
      <c r="Q27" s="47"/>
      <c r="R27" s="48"/>
    </row>
    <row r="28" spans="2:18" s="53" customFormat="1" ht="17.25">
      <c r="B28" s="49">
        <v>5</v>
      </c>
      <c r="C28" s="32" t="s">
        <v>29</v>
      </c>
      <c r="D28" s="32"/>
      <c r="E28" s="32"/>
      <c r="F28" s="32"/>
      <c r="G28" s="34"/>
      <c r="H28" s="54"/>
      <c r="I28" s="56"/>
      <c r="J28" s="35">
        <f>SUM(J29:J37)</f>
        <v>2556</v>
      </c>
      <c r="K28" s="35">
        <f>SUM(K29:K37)</f>
        <v>0</v>
      </c>
      <c r="L28" s="35">
        <f>SUM(L29:L37)</f>
        <v>0</v>
      </c>
      <c r="M28" s="36">
        <f>+K28+L28</f>
        <v>0</v>
      </c>
      <c r="N28" s="35">
        <f>SUM(N29:N37)</f>
        <v>0</v>
      </c>
      <c r="O28" s="35">
        <f>SUM(O29:O37)</f>
        <v>0</v>
      </c>
      <c r="P28" s="36">
        <f>+N28+O28</f>
        <v>0</v>
      </c>
      <c r="Q28" s="37">
        <f>+M28+J28+P28</f>
        <v>2556</v>
      </c>
      <c r="R28" s="38"/>
    </row>
    <row r="29" spans="1:256" ht="17.25">
      <c r="A29" s="53"/>
      <c r="B29" s="39">
        <v>5.1</v>
      </c>
      <c r="C29" s="40"/>
      <c r="D29" s="40"/>
      <c r="E29" s="40"/>
      <c r="F29" s="40"/>
      <c r="G29" s="57">
        <v>2</v>
      </c>
      <c r="H29" s="58" t="s">
        <v>30</v>
      </c>
      <c r="I29" s="59">
        <v>69</v>
      </c>
      <c r="J29" s="43">
        <f aca="true" t="shared" si="8" ref="J29:J37">G29*I29</f>
        <v>138</v>
      </c>
      <c r="K29" s="44"/>
      <c r="L29" s="45"/>
      <c r="M29" s="43"/>
      <c r="N29" s="44"/>
      <c r="O29" s="45"/>
      <c r="P29" s="46"/>
      <c r="Q29" s="47"/>
      <c r="R29" s="48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7.25">
      <c r="A30" s="53"/>
      <c r="B30" s="39">
        <v>5.2</v>
      </c>
      <c r="C30" s="40"/>
      <c r="D30" s="40"/>
      <c r="E30" s="40"/>
      <c r="F30" s="40"/>
      <c r="G30" s="57">
        <v>2</v>
      </c>
      <c r="H30" s="58" t="s">
        <v>30</v>
      </c>
      <c r="I30" s="59">
        <v>29</v>
      </c>
      <c r="J30" s="43">
        <f t="shared" si="8"/>
        <v>58</v>
      </c>
      <c r="K30" s="44"/>
      <c r="L30" s="45"/>
      <c r="M30" s="43"/>
      <c r="N30" s="44"/>
      <c r="O30" s="45"/>
      <c r="P30" s="46"/>
      <c r="Q30" s="47"/>
      <c r="R30" s="48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25">
      <c r="A31" s="53"/>
      <c r="B31" s="39">
        <v>5.3</v>
      </c>
      <c r="C31" s="40"/>
      <c r="D31" s="40"/>
      <c r="E31" s="40"/>
      <c r="F31" s="40"/>
      <c r="G31" s="57">
        <v>1</v>
      </c>
      <c r="H31" s="58" t="s">
        <v>30</v>
      </c>
      <c r="I31" s="59">
        <v>500</v>
      </c>
      <c r="J31" s="43">
        <f t="shared" si="8"/>
        <v>500</v>
      </c>
      <c r="K31" s="44"/>
      <c r="L31" s="45"/>
      <c r="M31" s="43"/>
      <c r="N31" s="44"/>
      <c r="O31" s="45"/>
      <c r="P31" s="46"/>
      <c r="Q31" s="47"/>
      <c r="R31" s="48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7.25">
      <c r="A32" s="53"/>
      <c r="B32" s="39">
        <v>5.4</v>
      </c>
      <c r="C32" s="40"/>
      <c r="D32" s="40"/>
      <c r="E32" s="40"/>
      <c r="F32" s="40"/>
      <c r="G32" s="57">
        <v>5</v>
      </c>
      <c r="H32" s="58" t="s">
        <v>30</v>
      </c>
      <c r="I32" s="59">
        <v>60</v>
      </c>
      <c r="J32" s="43">
        <f t="shared" si="8"/>
        <v>300</v>
      </c>
      <c r="K32" s="44"/>
      <c r="L32" s="45"/>
      <c r="M32" s="43"/>
      <c r="N32" s="44"/>
      <c r="O32" s="45"/>
      <c r="P32" s="46"/>
      <c r="Q32" s="47"/>
      <c r="R32" s="48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>
      <c r="A33" s="53"/>
      <c r="B33" s="39">
        <v>5.5</v>
      </c>
      <c r="C33" s="40"/>
      <c r="D33" s="40"/>
      <c r="E33" s="40"/>
      <c r="F33" s="40"/>
      <c r="G33" s="57">
        <v>2</v>
      </c>
      <c r="H33" s="58" t="s">
        <v>30</v>
      </c>
      <c r="I33" s="59">
        <v>380</v>
      </c>
      <c r="J33" s="43">
        <f t="shared" si="8"/>
        <v>760</v>
      </c>
      <c r="K33" s="44"/>
      <c r="L33" s="45"/>
      <c r="M33" s="43"/>
      <c r="N33" s="44"/>
      <c r="O33" s="45"/>
      <c r="P33" s="46"/>
      <c r="Q33" s="47"/>
      <c r="R33" s="48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>
      <c r="A34" s="53"/>
      <c r="B34" s="39">
        <v>5.6</v>
      </c>
      <c r="C34" s="40"/>
      <c r="D34" s="40"/>
      <c r="E34" s="40"/>
      <c r="F34" s="40"/>
      <c r="G34" s="57">
        <v>1</v>
      </c>
      <c r="H34" s="58" t="s">
        <v>30</v>
      </c>
      <c r="I34" s="59">
        <v>200</v>
      </c>
      <c r="J34" s="43">
        <f t="shared" si="8"/>
        <v>200</v>
      </c>
      <c r="K34" s="44"/>
      <c r="L34" s="45"/>
      <c r="M34" s="43"/>
      <c r="N34" s="44"/>
      <c r="O34" s="45"/>
      <c r="P34" s="46"/>
      <c r="Q34" s="47"/>
      <c r="R34" s="48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>
      <c r="A35" s="53"/>
      <c r="B35" s="39">
        <v>5.7</v>
      </c>
      <c r="C35" s="40"/>
      <c r="D35" s="40"/>
      <c r="E35" s="40"/>
      <c r="F35" s="40"/>
      <c r="G35" s="57">
        <v>1</v>
      </c>
      <c r="H35" s="58" t="s">
        <v>30</v>
      </c>
      <c r="I35" s="59">
        <v>300</v>
      </c>
      <c r="J35" s="43">
        <f t="shared" si="8"/>
        <v>300</v>
      </c>
      <c r="K35" s="44"/>
      <c r="L35" s="45"/>
      <c r="M35" s="43"/>
      <c r="N35" s="44"/>
      <c r="O35" s="45"/>
      <c r="P35" s="46"/>
      <c r="Q35" s="47"/>
      <c r="R35" s="48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>
      <c r="A36" s="53"/>
      <c r="B36" s="39">
        <v>5.8</v>
      </c>
      <c r="C36" s="40"/>
      <c r="D36" s="40"/>
      <c r="E36" s="40"/>
      <c r="F36" s="40"/>
      <c r="G36" s="57">
        <v>1</v>
      </c>
      <c r="H36" s="58" t="s">
        <v>30</v>
      </c>
      <c r="I36" s="59">
        <v>300</v>
      </c>
      <c r="J36" s="43">
        <f t="shared" si="8"/>
        <v>300</v>
      </c>
      <c r="K36" s="44"/>
      <c r="L36" s="45"/>
      <c r="M36" s="43"/>
      <c r="N36" s="44"/>
      <c r="O36" s="45"/>
      <c r="P36" s="46"/>
      <c r="Q36" s="47"/>
      <c r="R36" s="48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>
      <c r="A37" s="53"/>
      <c r="B37" s="39">
        <v>5.9</v>
      </c>
      <c r="C37" s="40"/>
      <c r="D37" s="40"/>
      <c r="E37" s="40"/>
      <c r="F37" s="40"/>
      <c r="G37" s="50">
        <v>0</v>
      </c>
      <c r="H37" s="58" t="s">
        <v>30</v>
      </c>
      <c r="I37" s="59">
        <v>1000</v>
      </c>
      <c r="J37" s="43">
        <f t="shared" si="8"/>
        <v>0</v>
      </c>
      <c r="K37" s="60"/>
      <c r="L37" s="61"/>
      <c r="M37" s="43"/>
      <c r="N37" s="60"/>
      <c r="O37" s="61"/>
      <c r="P37" s="46"/>
      <c r="Q37" s="47"/>
      <c r="R37" s="48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 s="53"/>
      <c r="B38" s="49">
        <v>6</v>
      </c>
      <c r="C38" s="32" t="s">
        <v>31</v>
      </c>
      <c r="D38" s="32"/>
      <c r="E38" s="32"/>
      <c r="F38" s="32"/>
      <c r="G38" s="34"/>
      <c r="H38" s="54"/>
      <c r="I38" s="56"/>
      <c r="J38" s="35">
        <f>SUM(J39:J46)</f>
        <v>2000</v>
      </c>
      <c r="K38" s="35">
        <f>SUM(K39:K46)</f>
        <v>0</v>
      </c>
      <c r="L38" s="35">
        <f>SUM(L39:L46)</f>
        <v>0</v>
      </c>
      <c r="M38" s="36">
        <f>+K38+L38</f>
        <v>0</v>
      </c>
      <c r="N38" s="35">
        <f>SUM(N39:N46)</f>
        <v>0</v>
      </c>
      <c r="O38" s="35">
        <f>SUM(O39:O46)</f>
        <v>0</v>
      </c>
      <c r="P38" s="36">
        <f>+N38+O38</f>
        <v>0</v>
      </c>
      <c r="Q38" s="37">
        <f>+M38+J38+P38</f>
        <v>2000</v>
      </c>
      <c r="R38" s="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 s="53"/>
      <c r="B39" s="39">
        <v>6.1</v>
      </c>
      <c r="C39" s="40" t="s">
        <v>32</v>
      </c>
      <c r="D39" s="40"/>
      <c r="E39" s="40"/>
      <c r="F39" s="40"/>
      <c r="G39" s="50"/>
      <c r="H39" s="58"/>
      <c r="I39" s="59"/>
      <c r="J39" s="43">
        <f>G39*I39</f>
        <v>0</v>
      </c>
      <c r="K39" s="60"/>
      <c r="L39" s="61"/>
      <c r="M39" s="43"/>
      <c r="N39" s="60"/>
      <c r="O39" s="61"/>
      <c r="P39" s="46"/>
      <c r="Q39" s="47"/>
      <c r="R39" s="48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 s="53"/>
      <c r="B40" s="39" t="s">
        <v>33</v>
      </c>
      <c r="C40" s="40"/>
      <c r="D40" s="40"/>
      <c r="E40" s="40"/>
      <c r="F40" s="40"/>
      <c r="G40" s="50">
        <v>0</v>
      </c>
      <c r="H40" s="58" t="s">
        <v>34</v>
      </c>
      <c r="I40" s="59">
        <v>1000</v>
      </c>
      <c r="J40" s="43">
        <f aca="true" t="shared" si="9" ref="J40:J42">I40*G40</f>
        <v>0</v>
      </c>
      <c r="K40" s="60"/>
      <c r="L40" s="61"/>
      <c r="M40" s="43"/>
      <c r="N40" s="60"/>
      <c r="O40" s="61"/>
      <c r="P40" s="46"/>
      <c r="Q40" s="47"/>
      <c r="R40" s="48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 s="53"/>
      <c r="B41" s="39" t="s">
        <v>35</v>
      </c>
      <c r="C41" s="40"/>
      <c r="D41" s="40"/>
      <c r="E41" s="40"/>
      <c r="F41" s="40"/>
      <c r="G41" s="50">
        <v>0</v>
      </c>
      <c r="H41" s="58" t="s">
        <v>36</v>
      </c>
      <c r="I41" s="59">
        <v>800</v>
      </c>
      <c r="J41" s="43">
        <f t="shared" si="9"/>
        <v>0</v>
      </c>
      <c r="K41" s="60"/>
      <c r="L41" s="61"/>
      <c r="M41" s="43"/>
      <c r="N41" s="60"/>
      <c r="O41" s="61"/>
      <c r="P41" s="46"/>
      <c r="Q41" s="47"/>
      <c r="R41" s="48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>
      <c r="A42" s="53"/>
      <c r="B42" s="39" t="s">
        <v>37</v>
      </c>
      <c r="C42" s="40"/>
      <c r="D42" s="40"/>
      <c r="E42" s="40"/>
      <c r="F42" s="40"/>
      <c r="G42" s="50">
        <v>0</v>
      </c>
      <c r="H42" s="58" t="s">
        <v>38</v>
      </c>
      <c r="I42" s="59">
        <v>800</v>
      </c>
      <c r="J42" s="43">
        <f t="shared" si="9"/>
        <v>0</v>
      </c>
      <c r="K42" s="60"/>
      <c r="L42" s="61"/>
      <c r="M42" s="43"/>
      <c r="N42" s="60"/>
      <c r="O42" s="61"/>
      <c r="P42" s="46"/>
      <c r="Q42" s="47"/>
      <c r="R42" s="48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" customHeight="1">
      <c r="A43" s="53"/>
      <c r="B43" s="39">
        <v>6.2</v>
      </c>
      <c r="C43" s="40" t="s">
        <v>39</v>
      </c>
      <c r="D43" s="40"/>
      <c r="E43" s="40"/>
      <c r="F43" s="40"/>
      <c r="G43" s="50"/>
      <c r="H43" s="58"/>
      <c r="I43" s="59"/>
      <c r="J43" s="43"/>
      <c r="K43" s="60"/>
      <c r="L43" s="61"/>
      <c r="M43" s="43"/>
      <c r="N43" s="60"/>
      <c r="O43" s="61"/>
      <c r="P43" s="46"/>
      <c r="Q43" s="47"/>
      <c r="R43" s="48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" customHeight="1">
      <c r="A44" s="53"/>
      <c r="B44" s="39" t="s">
        <v>40</v>
      </c>
      <c r="C44" s="40" t="s">
        <v>41</v>
      </c>
      <c r="D44" s="40"/>
      <c r="E44" s="40"/>
      <c r="F44" s="40"/>
      <c r="G44" s="50">
        <v>1</v>
      </c>
      <c r="H44" s="58" t="s">
        <v>42</v>
      </c>
      <c r="I44" s="59">
        <v>600</v>
      </c>
      <c r="J44" s="43">
        <f aca="true" t="shared" si="10" ref="J44:J46">I44*G44</f>
        <v>600</v>
      </c>
      <c r="K44" s="60"/>
      <c r="L44" s="61"/>
      <c r="M44" s="43"/>
      <c r="N44" s="60"/>
      <c r="O44" s="61"/>
      <c r="P44" s="46"/>
      <c r="Q44" s="47"/>
      <c r="R44" s="48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" customHeight="1">
      <c r="A45" s="53"/>
      <c r="B45" s="39" t="s">
        <v>43</v>
      </c>
      <c r="C45" s="40" t="s">
        <v>44</v>
      </c>
      <c r="D45" s="40"/>
      <c r="E45" s="40"/>
      <c r="F45" s="40"/>
      <c r="G45" s="50">
        <v>1</v>
      </c>
      <c r="H45" s="58" t="s">
        <v>36</v>
      </c>
      <c r="I45" s="59">
        <v>700</v>
      </c>
      <c r="J45" s="43">
        <f t="shared" si="10"/>
        <v>700</v>
      </c>
      <c r="K45" s="60"/>
      <c r="L45" s="61"/>
      <c r="M45" s="43"/>
      <c r="N45" s="60"/>
      <c r="O45" s="61"/>
      <c r="P45" s="46"/>
      <c r="Q45" s="47"/>
      <c r="R45" s="48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" customHeight="1">
      <c r="A46" s="53"/>
      <c r="B46" s="39" t="s">
        <v>45</v>
      </c>
      <c r="C46" s="40" t="s">
        <v>46</v>
      </c>
      <c r="D46" s="40"/>
      <c r="E46" s="40"/>
      <c r="F46" s="40"/>
      <c r="G46" s="50">
        <v>1</v>
      </c>
      <c r="H46" s="58" t="s">
        <v>38</v>
      </c>
      <c r="I46" s="59">
        <v>700</v>
      </c>
      <c r="J46" s="43">
        <f t="shared" si="10"/>
        <v>700</v>
      </c>
      <c r="K46" s="60"/>
      <c r="L46" s="61"/>
      <c r="M46" s="43"/>
      <c r="N46" s="60"/>
      <c r="O46" s="61"/>
      <c r="P46" s="46"/>
      <c r="Q46" s="47"/>
      <c r="R46" s="48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 s="53"/>
      <c r="B47" s="49">
        <v>7</v>
      </c>
      <c r="C47" s="32" t="s">
        <v>47</v>
      </c>
      <c r="D47" s="32"/>
      <c r="E47" s="32"/>
      <c r="F47" s="32"/>
      <c r="G47" s="34"/>
      <c r="H47" s="54"/>
      <c r="I47" s="56"/>
      <c r="J47" s="35">
        <f>SUM(J48:J50)</f>
        <v>0</v>
      </c>
      <c r="K47" s="35">
        <f>SUM(K48:K50)</f>
        <v>0</v>
      </c>
      <c r="L47" s="35">
        <f>SUM(L48:L50)</f>
        <v>13892.4</v>
      </c>
      <c r="M47" s="36">
        <f>+K47+L47</f>
        <v>13892.4</v>
      </c>
      <c r="N47" s="35">
        <f>SUM(N48:N50)</f>
        <v>0</v>
      </c>
      <c r="O47" s="35">
        <f>SUM(O48:O50)</f>
        <v>0</v>
      </c>
      <c r="P47" s="36">
        <f>+N47+O47</f>
        <v>0</v>
      </c>
      <c r="Q47" s="37">
        <f>+M47+J47+P47</f>
        <v>13892.4</v>
      </c>
      <c r="R47" s="38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>
      <c r="A48" s="53"/>
      <c r="B48" s="62">
        <v>6.1</v>
      </c>
      <c r="C48" s="63"/>
      <c r="D48" s="63"/>
      <c r="E48" s="63"/>
      <c r="F48" s="63"/>
      <c r="G48" s="64">
        <v>120</v>
      </c>
      <c r="H48" s="41" t="s">
        <v>22</v>
      </c>
      <c r="I48" s="59">
        <v>55.77</v>
      </c>
      <c r="J48" s="43"/>
      <c r="K48" s="65"/>
      <c r="L48" s="65">
        <f aca="true" t="shared" si="11" ref="L48:L50">I48*G48</f>
        <v>6692.4</v>
      </c>
      <c r="M48" s="43"/>
      <c r="N48" s="65"/>
      <c r="O48" s="65"/>
      <c r="P48" s="46"/>
      <c r="Q48" s="66"/>
      <c r="R48" s="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 outlineLevel="1">
      <c r="A49" s="53"/>
      <c r="B49" s="62">
        <v>6.2</v>
      </c>
      <c r="C49" s="63"/>
      <c r="D49" s="63"/>
      <c r="E49" s="63"/>
      <c r="F49" s="63"/>
      <c r="G49" s="64">
        <v>120</v>
      </c>
      <c r="H49" s="41" t="s">
        <v>22</v>
      </c>
      <c r="I49" s="59">
        <v>60</v>
      </c>
      <c r="J49" s="43"/>
      <c r="K49" s="65"/>
      <c r="L49" s="65">
        <f t="shared" si="11"/>
        <v>7200</v>
      </c>
      <c r="M49" s="43"/>
      <c r="N49" s="65"/>
      <c r="O49" s="65"/>
      <c r="P49" s="46"/>
      <c r="Q49" s="66"/>
      <c r="R49" s="48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25" outlineLevel="1">
      <c r="A50" s="53"/>
      <c r="B50" s="62">
        <v>6.3</v>
      </c>
      <c r="C50" s="63"/>
      <c r="D50" s="63"/>
      <c r="E50" s="63"/>
      <c r="F50" s="63"/>
      <c r="G50" s="64">
        <v>0</v>
      </c>
      <c r="H50" s="41" t="s">
        <v>22</v>
      </c>
      <c r="I50" s="59">
        <v>60</v>
      </c>
      <c r="J50" s="43"/>
      <c r="K50" s="65"/>
      <c r="L50" s="65">
        <f t="shared" si="11"/>
        <v>0</v>
      </c>
      <c r="M50" s="43"/>
      <c r="N50" s="65"/>
      <c r="O50" s="65"/>
      <c r="P50" s="46"/>
      <c r="Q50" s="66"/>
      <c r="R50" s="48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19" s="30" customFormat="1" ht="18.75">
      <c r="B51" s="67"/>
      <c r="C51" s="68" t="s">
        <v>48</v>
      </c>
      <c r="D51" s="68"/>
      <c r="E51" s="68"/>
      <c r="F51" s="68"/>
      <c r="G51" s="69"/>
      <c r="H51" s="69"/>
      <c r="I51" s="70"/>
      <c r="J51" s="71">
        <f>J10+J15+J24+J20+J28+J47+J38</f>
        <v>4556</v>
      </c>
      <c r="K51" s="71">
        <f>K10+K15+K24+K20+K28+K47+K38</f>
        <v>0</v>
      </c>
      <c r="L51" s="71">
        <f>L10+L15+L24+L20+L28+L47+L38</f>
        <v>18014.94425</v>
      </c>
      <c r="M51" s="71">
        <f>M10+M15+M24+M20+M28+M47+M38</f>
        <v>18014.94425</v>
      </c>
      <c r="N51" s="71">
        <f>N10+N15+N24+N20+N28+N47+N38</f>
        <v>0</v>
      </c>
      <c r="O51" s="71">
        <f>O10+O15+O24+O20+O28+O47+O38</f>
        <v>0</v>
      </c>
      <c r="P51" s="71">
        <f>P10+P15+P24+P20+P28+P47+P38</f>
        <v>0</v>
      </c>
      <c r="Q51" s="72">
        <f>Q10+Q15+Q24+Q20+Q28+Q47+Q38</f>
        <v>22570.94425</v>
      </c>
      <c r="R51" s="73"/>
      <c r="S51" s="53"/>
    </row>
    <row r="52" spans="2:18" s="53" customFormat="1" ht="18.75"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6"/>
      <c r="R52" s="77"/>
    </row>
    <row r="53" spans="1:256" ht="18.75">
      <c r="A53" s="53"/>
      <c r="B53" s="78">
        <v>8</v>
      </c>
      <c r="C53" s="79" t="s">
        <v>49</v>
      </c>
      <c r="D53" s="79"/>
      <c r="E53" s="79"/>
      <c r="F53" s="79"/>
      <c r="G53" s="80"/>
      <c r="H53" s="81"/>
      <c r="I53" s="82"/>
      <c r="J53" s="83">
        <f>J51*0.1</f>
        <v>455.6</v>
      </c>
      <c r="K53" s="83">
        <v>0</v>
      </c>
      <c r="L53" s="83">
        <v>0</v>
      </c>
      <c r="M53" s="83">
        <f>+K53+L53</f>
        <v>0</v>
      </c>
      <c r="N53" s="83">
        <v>0</v>
      </c>
      <c r="O53" s="83">
        <v>0</v>
      </c>
      <c r="P53" s="83">
        <f>+N53+O53</f>
        <v>0</v>
      </c>
      <c r="Q53" s="84">
        <f>+M53+J53+P53</f>
        <v>455.6</v>
      </c>
      <c r="R53" s="38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 s="53"/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  <c r="R54" s="77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19" s="30" customFormat="1" ht="18.75">
      <c r="B55" s="85"/>
      <c r="C55" s="86" t="s">
        <v>50</v>
      </c>
      <c r="D55" s="86"/>
      <c r="E55" s="86"/>
      <c r="F55" s="86"/>
      <c r="G55" s="87"/>
      <c r="H55" s="87"/>
      <c r="I55" s="88"/>
      <c r="J55" s="89">
        <f>J51+J53</f>
        <v>5011.6</v>
      </c>
      <c r="K55" s="89">
        <f>K51+K53</f>
        <v>0</v>
      </c>
      <c r="L55" s="89">
        <f>L51+L53</f>
        <v>18014.94425</v>
      </c>
      <c r="M55" s="89">
        <f>M51+M53</f>
        <v>18014.94425</v>
      </c>
      <c r="N55" s="89">
        <f>N51+N53</f>
        <v>0</v>
      </c>
      <c r="O55" s="89">
        <f>O51+O53</f>
        <v>0</v>
      </c>
      <c r="P55" s="89">
        <f>P51+P53</f>
        <v>0</v>
      </c>
      <c r="Q55" s="90">
        <f>Q51+Q53</f>
        <v>23026.54425</v>
      </c>
      <c r="R55" s="73"/>
      <c r="S55" s="53"/>
    </row>
    <row r="56" spans="1:256" ht="13.5">
      <c r="A56"/>
      <c r="B56"/>
      <c r="C56"/>
      <c r="D56"/>
      <c r="E56"/>
      <c r="F56"/>
      <c r="G56" s="1"/>
      <c r="H56" s="1"/>
      <c r="I56" s="1"/>
      <c r="J56" s="1"/>
      <c r="K56" s="91"/>
      <c r="L56" s="91"/>
      <c r="M56" s="92">
        <f>M55+P55</f>
        <v>18014.94425</v>
      </c>
      <c r="N56" s="91"/>
      <c r="O56" s="91"/>
      <c r="P56" s="93"/>
      <c r="Q56" s="91"/>
      <c r="R56" s="91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/>
      <c r="B57"/>
      <c r="C57"/>
      <c r="D57"/>
      <c r="E57"/>
      <c r="F57"/>
      <c r="G57" s="1"/>
      <c r="H57" s="1"/>
      <c r="I57" s="1"/>
      <c r="J57" s="1"/>
      <c r="K57" s="91"/>
      <c r="L57" s="91"/>
      <c r="M57" s="93"/>
      <c r="N57" s="91"/>
      <c r="O57" s="91"/>
      <c r="P57" s="93"/>
      <c r="Q57" s="91"/>
      <c r="R57" s="9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/>
      <c r="B58"/>
      <c r="C58"/>
      <c r="D58"/>
      <c r="E58"/>
      <c r="F58"/>
      <c r="G58" s="1"/>
      <c r="H58" s="1"/>
      <c r="I58" s="1"/>
      <c r="J58" s="94" t="s">
        <v>51</v>
      </c>
      <c r="K58" s="91"/>
      <c r="L58" s="91"/>
      <c r="M58" s="94" t="s">
        <v>52</v>
      </c>
      <c r="N58" s="91"/>
      <c r="O58" s="91"/>
      <c r="P58" s="93"/>
      <c r="Q58" s="91"/>
      <c r="R58" s="9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0:18" s="95" customFormat="1" ht="18.75">
      <c r="J59" s="96">
        <f>J55/Q55</f>
        <v>0.21764446916519</v>
      </c>
      <c r="K59" s="91"/>
      <c r="L59" s="91"/>
      <c r="M59" s="96">
        <f>(M55+P55)/Q55</f>
        <v>0.78235553083481</v>
      </c>
      <c r="N59" s="91"/>
      <c r="O59" s="91"/>
      <c r="P59" s="96"/>
      <c r="Q59" s="91"/>
      <c r="R59" s="91"/>
    </row>
    <row r="60" spans="1:18" ht="15">
      <c r="A60" s="95"/>
      <c r="B60" s="95"/>
      <c r="C60" s="95"/>
      <c r="D60" s="95"/>
      <c r="E60" s="95"/>
      <c r="F60" s="95"/>
      <c r="G60" s="95"/>
      <c r="H60" s="95"/>
      <c r="I60" s="95"/>
      <c r="J60" s="93"/>
      <c r="K60" s="91"/>
      <c r="L60" s="91"/>
      <c r="M60" s="93"/>
      <c r="N60" s="91"/>
      <c r="O60" s="91"/>
      <c r="P60" s="93"/>
      <c r="Q60" s="91"/>
      <c r="R60" s="91"/>
    </row>
    <row r="61" spans="1:18" ht="15">
      <c r="A61" s="95"/>
      <c r="B61" s="95"/>
      <c r="C61" s="95"/>
      <c r="D61" s="95"/>
      <c r="E61" s="95"/>
      <c r="F61" s="95"/>
      <c r="G61" s="95"/>
      <c r="H61" s="95"/>
      <c r="I61" s="95"/>
      <c r="J61" s="93"/>
      <c r="K61" s="91"/>
      <c r="L61" s="91"/>
      <c r="M61" s="93"/>
      <c r="N61" s="91"/>
      <c r="O61" s="91"/>
      <c r="P61" s="93"/>
      <c r="Q61" s="91"/>
      <c r="R61" s="91"/>
    </row>
    <row r="62" spans="1:18" ht="15">
      <c r="A62" s="95"/>
      <c r="B62" s="95"/>
      <c r="C62" s="95"/>
      <c r="D62" s="95"/>
      <c r="E62" s="95"/>
      <c r="F62" s="95"/>
      <c r="G62" s="95"/>
      <c r="H62" s="95"/>
      <c r="I62" s="95"/>
      <c r="J62" s="93"/>
      <c r="K62" s="91"/>
      <c r="L62" s="91"/>
      <c r="M62" s="93"/>
      <c r="N62" s="91"/>
      <c r="O62" s="91"/>
      <c r="P62" s="93"/>
      <c r="Q62" s="91"/>
      <c r="R62" s="91"/>
    </row>
    <row r="63" spans="1:18" ht="15">
      <c r="A63" s="95"/>
      <c r="B63" s="97"/>
      <c r="C63"/>
      <c r="D63"/>
      <c r="E63"/>
      <c r="F63"/>
      <c r="G63" s="97"/>
      <c r="H63" s="1"/>
      <c r="K63" s="91"/>
      <c r="L63" s="91"/>
      <c r="M63" s="91"/>
      <c r="N63" s="91"/>
      <c r="O63" s="91"/>
      <c r="P63" s="91"/>
      <c r="Q63" s="91"/>
      <c r="R63" s="91"/>
    </row>
    <row r="64" spans="1:18" ht="15">
      <c r="A64" s="95"/>
      <c r="B64" s="98" t="s">
        <v>53</v>
      </c>
      <c r="C64" s="98"/>
      <c r="D64" s="98"/>
      <c r="E64" s="98"/>
      <c r="F64" s="98"/>
      <c r="G64"/>
      <c r="H64" s="98"/>
      <c r="K64" s="91"/>
      <c r="L64" s="98"/>
      <c r="N64" s="91"/>
      <c r="O64" s="98"/>
      <c r="Q64" s="91"/>
      <c r="R64" s="91"/>
    </row>
    <row r="65" spans="2:18" ht="15">
      <c r="B65" s="97" t="s">
        <v>54</v>
      </c>
      <c r="C65" s="97"/>
      <c r="D65" s="97"/>
      <c r="E65" s="97"/>
      <c r="F65" s="97"/>
      <c r="G65" s="97"/>
      <c r="H65" s="97"/>
      <c r="K65" s="91"/>
      <c r="L65" s="97"/>
      <c r="N65" s="91"/>
      <c r="O65" s="97"/>
      <c r="Q65" s="91"/>
      <c r="R65" s="91"/>
    </row>
  </sheetData>
  <sheetProtection selectLockedCells="1" selectUnlockedCells="1"/>
  <mergeCells count="15">
    <mergeCell ref="G3:Q3"/>
    <mergeCell ref="G4:Q4"/>
    <mergeCell ref="G5:Q5"/>
    <mergeCell ref="B7:B9"/>
    <mergeCell ref="C7:C9"/>
    <mergeCell ref="G7:G9"/>
    <mergeCell ref="H7:H9"/>
    <mergeCell ref="I7:I9"/>
    <mergeCell ref="J7:J9"/>
    <mergeCell ref="K7:M7"/>
    <mergeCell ref="N7:P7"/>
    <mergeCell ref="Q7:Q9"/>
    <mergeCell ref="K8:M8"/>
    <mergeCell ref="N8:P8"/>
    <mergeCell ref="G10:H10"/>
  </mergeCells>
  <printOptions/>
  <pageMargins left="0.31527777777777777" right="0.31527777777777777" top="0.15763888888888888" bottom="0.15763888888888888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Muyshondt</dc:creator>
  <cp:keywords/>
  <dc:description/>
  <cp:lastModifiedBy/>
  <cp:lastPrinted>2016-06-21T01:45:05Z</cp:lastPrinted>
  <dcterms:created xsi:type="dcterms:W3CDTF">2016-01-15T02:10:29Z</dcterms:created>
  <dcterms:modified xsi:type="dcterms:W3CDTF">2019-09-17T14:40:21Z</dcterms:modified>
  <cp:category/>
  <cp:version/>
  <cp:contentType/>
  <cp:contentStatus/>
  <cp:revision>11</cp:revision>
</cp:coreProperties>
</file>